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reth/Downloads/"/>
    </mc:Choice>
  </mc:AlternateContent>
  <xr:revisionPtr revIDLastSave="0" documentId="13_ncr:1_{655E0FBC-B2AF-DF40-9E50-77EA85C805FD}" xr6:coauthVersionLast="47" xr6:coauthVersionMax="47" xr10:uidLastSave="{00000000-0000-0000-0000-000000000000}"/>
  <bookViews>
    <workbookView xWindow="120" yWindow="620" windowWidth="34180" windowHeight="1968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40" i="1"/>
  <c r="D41" i="1"/>
  <c r="D42" i="1"/>
  <c r="D43" i="1"/>
  <c r="D44" i="1"/>
  <c r="D52" i="1"/>
  <c r="D61" i="1"/>
  <c r="D62" i="1"/>
  <c r="D65" i="1"/>
  <c r="D66" i="1"/>
  <c r="D9" i="1"/>
  <c r="F9" i="1" a="1"/>
  <c r="F9" i="1" s="1"/>
  <c r="G9" i="1" s="1"/>
  <c r="C10" i="1"/>
  <c r="D10" i="1" s="1"/>
  <c r="C11" i="1"/>
  <c r="D11" i="1" s="1"/>
  <c r="C12" i="1"/>
  <c r="D12" i="1" s="1"/>
  <c r="C13" i="1"/>
  <c r="D13" i="1" s="1"/>
  <c r="C14" i="1"/>
  <c r="D14" i="1" s="1"/>
  <c r="C15" i="1"/>
  <c r="D15" i="1" s="1"/>
  <c r="C16" i="1"/>
  <c r="D16" i="1" s="1"/>
  <c r="C17" i="1"/>
  <c r="D17" i="1" s="1"/>
  <c r="C18" i="1"/>
  <c r="D18" i="1" s="1"/>
  <c r="C19" i="1"/>
  <c r="D19" i="1" s="1"/>
  <c r="C20" i="1"/>
  <c r="D20" i="1" s="1"/>
  <c r="C21" i="1"/>
  <c r="D21" i="1" s="1"/>
  <c r="C22" i="1"/>
  <c r="D22" i="1" s="1"/>
  <c r="C23" i="1"/>
  <c r="D23" i="1" s="1"/>
  <c r="C24" i="1"/>
  <c r="D24" i="1" s="1"/>
  <c r="C25" i="1"/>
  <c r="D25" i="1" s="1"/>
  <c r="C26" i="1"/>
  <c r="D26" i="1" s="1"/>
  <c r="C27" i="1"/>
  <c r="D27" i="1" s="1"/>
  <c r="C28" i="1"/>
  <c r="C29" i="1"/>
  <c r="D29" i="1" s="1"/>
  <c r="C30" i="1"/>
  <c r="D30" i="1" s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C39" i="1"/>
  <c r="D39" i="1" s="1"/>
  <c r="C40" i="1"/>
  <c r="C41" i="1"/>
  <c r="C42" i="1"/>
  <c r="C43" i="1"/>
  <c r="C44" i="1"/>
  <c r="C45" i="1"/>
  <c r="D45" i="1" s="1"/>
  <c r="C46" i="1"/>
  <c r="D46" i="1" s="1"/>
  <c r="C47" i="1"/>
  <c r="D47" i="1" s="1"/>
  <c r="C48" i="1"/>
  <c r="D48" i="1" s="1"/>
  <c r="C49" i="1"/>
  <c r="D49" i="1" s="1"/>
  <c r="C50" i="1"/>
  <c r="D50" i="1" s="1"/>
  <c r="C51" i="1"/>
  <c r="D51" i="1" s="1"/>
  <c r="C52" i="1"/>
  <c r="C53" i="1"/>
  <c r="D53" i="1" s="1"/>
  <c r="C54" i="1"/>
  <c r="D54" i="1" s="1"/>
  <c r="C55" i="1"/>
  <c r="D55" i="1" s="1"/>
  <c r="C56" i="1"/>
  <c r="D56" i="1" s="1"/>
  <c r="C57" i="1"/>
  <c r="D57" i="1" s="1"/>
  <c r="C58" i="1"/>
  <c r="D58" i="1" s="1"/>
  <c r="C59" i="1"/>
  <c r="D59" i="1" s="1"/>
  <c r="C60" i="1"/>
  <c r="D60" i="1" s="1"/>
  <c r="C61" i="1"/>
  <c r="C62" i="1"/>
  <c r="C63" i="1"/>
  <c r="D63" i="1" s="1"/>
  <c r="C64" i="1"/>
  <c r="D64" i="1" s="1"/>
  <c r="C65" i="1"/>
  <c r="C66" i="1"/>
  <c r="C9" i="1"/>
  <c r="H38" i="1" l="1"/>
  <c r="G44" i="1"/>
  <c r="G20" i="1"/>
  <c r="H57" i="1"/>
  <c r="H39" i="1"/>
  <c r="H21" i="1"/>
  <c r="G63" i="1"/>
  <c r="G45" i="1"/>
  <c r="G15" i="1"/>
  <c r="H62" i="1"/>
  <c r="H50" i="1"/>
  <c r="H32" i="1"/>
  <c r="H26" i="1"/>
  <c r="G62" i="1"/>
  <c r="G56" i="1"/>
  <c r="G50" i="1"/>
  <c r="G38" i="1"/>
  <c r="G14" i="1"/>
  <c r="H61" i="1"/>
  <c r="H19" i="1"/>
  <c r="H51" i="1"/>
  <c r="H33" i="1"/>
  <c r="H15" i="1"/>
  <c r="G57" i="1"/>
  <c r="G39" i="1"/>
  <c r="G27" i="1"/>
  <c r="H56" i="1"/>
  <c r="H20" i="1"/>
  <c r="G32" i="1"/>
  <c r="H25" i="1"/>
  <c r="H9" i="1"/>
  <c r="G61" i="1"/>
  <c r="G49" i="1"/>
  <c r="G43" i="1"/>
  <c r="G37" i="1"/>
  <c r="G31" i="1"/>
  <c r="G25" i="1"/>
  <c r="G13" i="1"/>
  <c r="H60" i="1"/>
  <c r="H12" i="1"/>
  <c r="G66" i="1"/>
  <c r="G60" i="1"/>
  <c r="G54" i="1"/>
  <c r="G48" i="1"/>
  <c r="G42" i="1"/>
  <c r="G30" i="1"/>
  <c r="G24" i="1"/>
  <c r="G18" i="1"/>
  <c r="G12" i="1"/>
  <c r="G47" i="1"/>
  <c r="H63" i="1"/>
  <c r="H45" i="1"/>
  <c r="H27" i="1"/>
  <c r="G51" i="1"/>
  <c r="G33" i="1"/>
  <c r="G21" i="1"/>
  <c r="H44" i="1"/>
  <c r="H14" i="1"/>
  <c r="G26" i="1"/>
  <c r="H55" i="1"/>
  <c r="H49" i="1"/>
  <c r="H43" i="1"/>
  <c r="H37" i="1"/>
  <c r="H31" i="1"/>
  <c r="H13" i="1"/>
  <c r="G55" i="1"/>
  <c r="G19" i="1"/>
  <c r="H66" i="1"/>
  <c r="H54" i="1"/>
  <c r="H48" i="1"/>
  <c r="H42" i="1"/>
  <c r="H36" i="1"/>
  <c r="H30" i="1"/>
  <c r="H24" i="1"/>
  <c r="H18" i="1"/>
  <c r="G36" i="1"/>
  <c r="H65" i="1"/>
  <c r="H59" i="1"/>
  <c r="H53" i="1"/>
  <c r="H47" i="1"/>
  <c r="H41" i="1"/>
  <c r="H35" i="1"/>
  <c r="H29" i="1"/>
  <c r="H23" i="1"/>
  <c r="H17" i="1"/>
  <c r="H11" i="1"/>
  <c r="G65" i="1"/>
  <c r="G59" i="1"/>
  <c r="G53" i="1"/>
  <c r="G41" i="1"/>
  <c r="G35" i="1"/>
  <c r="G29" i="1"/>
  <c r="G23" i="1"/>
  <c r="G17" i="1"/>
  <c r="G11" i="1"/>
  <c r="H64" i="1"/>
  <c r="H58" i="1"/>
  <c r="H52" i="1"/>
  <c r="H46" i="1"/>
  <c r="H40" i="1"/>
  <c r="H34" i="1"/>
  <c r="H28" i="1"/>
  <c r="H22" i="1"/>
  <c r="H16" i="1"/>
  <c r="H10" i="1"/>
  <c r="G64" i="1"/>
  <c r="G58" i="1"/>
  <c r="G52" i="1"/>
  <c r="G46" i="1"/>
  <c r="G40" i="1"/>
  <c r="G34" i="1"/>
  <c r="G28" i="1"/>
  <c r="G22" i="1"/>
  <c r="G16" i="1"/>
  <c r="G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<sst xmlns="http://schemas.openxmlformats.org/spreadsheetml/2006/main" count="70" uniqueCount="67">
  <si>
    <r>
      <rPr>
        <b/>
        <sz val="11"/>
        <rFont val="Calibri"/>
        <family val="2"/>
      </rPr>
      <t>Club Name</t>
    </r>
  </si>
  <si>
    <r>
      <rPr>
        <b/>
        <sz val="11"/>
        <rFont val="Calibri"/>
        <family val="2"/>
      </rPr>
      <t xml:space="preserve">Charter
</t>
    </r>
    <r>
      <rPr>
        <b/>
        <sz val="11"/>
        <rFont val="Calibri"/>
        <family val="2"/>
      </rPr>
      <t>Date</t>
    </r>
  </si>
  <si>
    <t>SEQ Wildlife Rescue</t>
  </si>
  <si>
    <t>Australian Gamers (Rotaract)</t>
  </si>
  <si>
    <t>Club Charter Dates &amp; Anniversaries</t>
  </si>
  <si>
    <t>Clubs in Anniversary Order</t>
  </si>
  <si>
    <t>Clubs in Alphabetical Order</t>
  </si>
  <si>
    <t>Rotary Year Commencing</t>
  </si>
  <si>
    <t>Lismore</t>
  </si>
  <si>
    <t>Warwick</t>
  </si>
  <si>
    <t>Grafton</t>
  </si>
  <si>
    <t>Murwillumbah</t>
  </si>
  <si>
    <t>Casino</t>
  </si>
  <si>
    <t>Currumbin-Coolangatta-Tweed</t>
  </si>
  <si>
    <t>Boonah</t>
  </si>
  <si>
    <t>Tenterfield</t>
  </si>
  <si>
    <t>Kyogle</t>
  </si>
  <si>
    <t>Mullumbimby</t>
  </si>
  <si>
    <t>Stanthorpe</t>
  </si>
  <si>
    <t>Maclean</t>
  </si>
  <si>
    <t>Goondiwindi</t>
  </si>
  <si>
    <t>Surfers Paradise</t>
  </si>
  <si>
    <t>Burleigh Heads</t>
  </si>
  <si>
    <t>Beaudesert</t>
  </si>
  <si>
    <t>Lismore West</t>
  </si>
  <si>
    <t>Allora</t>
  </si>
  <si>
    <t>Kingscliff</t>
  </si>
  <si>
    <t>Byron Bay</t>
  </si>
  <si>
    <t>Broadbeach</t>
  </si>
  <si>
    <t>Alstonville</t>
  </si>
  <si>
    <t>Nerang</t>
  </si>
  <si>
    <t>Gold Coast</t>
  </si>
  <si>
    <t>Murwillumbah Central</t>
  </si>
  <si>
    <t>Mermaid Beach</t>
  </si>
  <si>
    <t>Broadwater Southport</t>
  </si>
  <si>
    <t>Mudgeeraba</t>
  </si>
  <si>
    <t>Goonellabah</t>
  </si>
  <si>
    <t>Banora Tweed</t>
  </si>
  <si>
    <t>Yamba</t>
  </si>
  <si>
    <t>Ballina-on-Richmond</t>
  </si>
  <si>
    <t>Jimboomba</t>
  </si>
  <si>
    <t>Surfers Sunrise</t>
  </si>
  <si>
    <t>Iluka-Woombah</t>
  </si>
  <si>
    <t>Coomera Valley</t>
  </si>
  <si>
    <t>Grafton Midday</t>
  </si>
  <si>
    <t>Ashmore</t>
  </si>
  <si>
    <t>Parkwood</t>
  </si>
  <si>
    <t>Summerland Sunrise</t>
  </si>
  <si>
    <t>Mt Warning AM</t>
  </si>
  <si>
    <t>Warwick Sunrise</t>
  </si>
  <si>
    <t>Hope Island</t>
  </si>
  <si>
    <t>Coomera River</t>
  </si>
  <si>
    <t>Fassifern Valley</t>
  </si>
  <si>
    <t>E-Club NextGen</t>
  </si>
  <si>
    <t>Gold Coast Passport</t>
  </si>
  <si>
    <t>The Granite Belt</t>
  </si>
  <si>
    <t>Gold Coast Corporate</t>
  </si>
  <si>
    <t>Lismore Networking</t>
  </si>
  <si>
    <t>Evans Head</t>
  </si>
  <si>
    <t>Southern Star (ROTEX)</t>
  </si>
  <si>
    <t>Northern Gold Coast (Rotaract)</t>
  </si>
  <si>
    <t>The Scenic Rim (Rotaract)</t>
  </si>
  <si>
    <t>Upper Richmond</t>
  </si>
  <si>
    <t>Scenic Rim Sunrise</t>
  </si>
  <si>
    <t>Calc</t>
  </si>
  <si>
    <t>Anniversary</t>
  </si>
  <si>
    <t>UPDATE DATE TO AUTOMATICALLY CALCULATE ANNIVERSARIES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</si>
</sst>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;@"/>
    <numFmt numFmtId="167" formatCode="[$-C09]dd\-mmmm\-yyyy;@"/>
    <numFmt numFmtId="168" formatCode="dd\-mmm\-yyyy;@"/>
  </numFmts>
  <fonts count="10" x14ac:knownFonts="1">
    <font>
      <sz val="10"/>
      <color rgb="FF000000"/>
      <name val="Times New Roman"/>
      <charset val="204"/>
    </font>
    <font>
      <sz val="12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6"/>
      <color rgb="FF17458F"/>
      <name val="Calibri"/>
      <family val="2"/>
    </font>
    <font>
      <b/>
      <sz val="14"/>
      <color rgb="FF17458F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sz val="10"/>
      <color rgb="FF17458F"/>
      <name val="Calibri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A2E0"/>
        <bgColor indexed="64"/>
      </patternFill>
    </fill>
    <fill>
      <patternFill patternType="solid">
        <fgColor rgb="FFD6D1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7" fontId="5" fillId="0" borderId="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center" wrapText="1"/>
    </xf>
    <xf numFmtId="168" fontId="6" fillId="0" borderId="1" xfId="0" applyNumberFormat="1" applyFont="1" applyFill="1" applyBorder="1" applyAlignment="1">
      <alignment horizontal="center" vertical="center" shrinkToFit="1"/>
    </xf>
    <xf numFmtId="167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7" fontId="8" fillId="0" borderId="0" xfId="0" applyNumberFormat="1" applyFont="1" applyBorder="1" applyAlignment="1">
      <alignment horizontal="center" vertical="center" wrapText="1"/>
    </xf>
    <xf numFmtId="167" fontId="9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6D1CA"/>
      <color rgb="FF00A2E0"/>
      <color rgb="FF1745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zoomScale="141" zoomScaleNormal="141" workbookViewId="0">
      <selection activeCell="A2" sqref="A2"/>
    </sheetView>
  </sheetViews>
  <sheetFormatPr baseColWidth="10" defaultColWidth="9" defaultRowHeight="13" x14ac:dyDescent="0.15"/>
  <cols>
    <col min="1" max="1" width="32.19921875" style="1" customWidth="1"/>
    <col min="2" max="2" width="14.59765625" style="1" customWidth="1"/>
    <col min="3" max="3" width="7" style="1" hidden="1" customWidth="1"/>
    <col min="4" max="4" width="14.3984375" style="1" customWidth="1"/>
    <col min="5" max="5" width="5.796875" style="3" customWidth="1"/>
    <col min="6" max="6" width="32.19921875" style="1" customWidth="1"/>
    <col min="7" max="7" width="14.59765625" style="1" customWidth="1"/>
    <col min="8" max="8" width="14.3984375" style="1" customWidth="1"/>
    <col min="9" max="16384" width="9" style="1"/>
  </cols>
  <sheetData>
    <row r="1" spans="1:8" x14ac:dyDescent="0.15">
      <c r="A1" s="19" t="s">
        <v>66</v>
      </c>
      <c r="B1" s="19"/>
      <c r="C1" s="19"/>
      <c r="D1" s="19"/>
      <c r="E1" s="19"/>
      <c r="F1" s="19"/>
      <c r="G1" s="19"/>
      <c r="H1" s="19"/>
    </row>
    <row r="2" spans="1:8" ht="7" customHeight="1" x14ac:dyDescent="0.15">
      <c r="A2" s="18"/>
      <c r="B2" s="18"/>
      <c r="C2" s="18"/>
      <c r="D2" s="18"/>
      <c r="E2" s="18"/>
      <c r="F2" s="18"/>
      <c r="G2" s="18"/>
      <c r="H2" s="18"/>
    </row>
    <row r="3" spans="1:8" ht="20.25" customHeight="1" x14ac:dyDescent="0.15">
      <c r="A3" s="5" t="s">
        <v>4</v>
      </c>
      <c r="B3" s="5"/>
      <c r="C3" s="5"/>
      <c r="D3" s="5"/>
      <c r="E3" s="5"/>
      <c r="F3" s="5"/>
      <c r="G3" s="5"/>
      <c r="H3" s="5"/>
    </row>
    <row r="4" spans="1:8" ht="20.25" customHeight="1" x14ac:dyDescent="0.15">
      <c r="A4" s="6" t="s">
        <v>7</v>
      </c>
      <c r="B4" s="6"/>
      <c r="C4" s="6"/>
      <c r="D4" s="6"/>
      <c r="E4" s="6"/>
      <c r="F4" s="6"/>
      <c r="G4" s="6"/>
      <c r="H4" s="6"/>
    </row>
    <row r="5" spans="1:8" ht="20.25" customHeight="1" x14ac:dyDescent="0.15">
      <c r="A5" s="7">
        <v>45839</v>
      </c>
      <c r="B5" s="7"/>
      <c r="C5" s="7"/>
      <c r="D5" s="7"/>
      <c r="E5" s="7"/>
      <c r="F5" s="7"/>
      <c r="G5" s="7"/>
      <c r="H5" s="7"/>
    </row>
    <row r="6" spans="1:8" ht="18" customHeight="1" x14ac:dyDescent="0.15">
      <c r="A6" s="15"/>
      <c r="B6" s="16"/>
      <c r="C6" s="16"/>
      <c r="D6" s="16"/>
      <c r="E6" s="16"/>
      <c r="F6" s="16"/>
      <c r="G6" s="16"/>
      <c r="H6" s="16"/>
    </row>
    <row r="7" spans="1:8" ht="20" customHeight="1" x14ac:dyDescent="0.15">
      <c r="A7" s="4" t="s">
        <v>5</v>
      </c>
      <c r="B7" s="4"/>
      <c r="C7" s="4"/>
      <c r="D7" s="4"/>
      <c r="E7" s="2"/>
      <c r="F7" s="4" t="s">
        <v>6</v>
      </c>
      <c r="G7" s="4"/>
      <c r="H7" s="4"/>
    </row>
    <row r="8" spans="1:8" ht="33" customHeight="1" x14ac:dyDescent="0.15">
      <c r="A8" s="8" t="s">
        <v>0</v>
      </c>
      <c r="B8" s="9" t="s">
        <v>1</v>
      </c>
      <c r="C8" s="10" t="s">
        <v>64</v>
      </c>
      <c r="D8" s="10" t="s">
        <v>65</v>
      </c>
      <c r="E8" s="2"/>
      <c r="F8" s="8" t="s">
        <v>0</v>
      </c>
      <c r="G8" s="9" t="s">
        <v>1</v>
      </c>
      <c r="H8" s="10" t="s">
        <v>65</v>
      </c>
    </row>
    <row r="9" spans="1:8" ht="19" customHeight="1" x14ac:dyDescent="0.15">
      <c r="A9" s="11" t="s">
        <v>8</v>
      </c>
      <c r="B9" s="14">
        <v>11688</v>
      </c>
      <c r="C9" s="17">
        <f>DATEDIF(B9,EDATE($A$5,12)-1,"y")</f>
        <v>94</v>
      </c>
      <c r="D9" s="17" t="str">
        <f>IFERROR(C9&amp;MID("thstndrdthstndrdth",MATCH(IF(MOD(C9,100)&gt;29,MOD(C9,10)+20,MOD(C9,100)),{0,1,2,3,4,21,22,23,24},1)*2-1,2),"-")</f>
        <v>94th</v>
      </c>
      <c r="E9" s="13"/>
      <c r="F9" s="11" t="str" cm="1">
        <f t="array" ref="F9:F66">_xlfn._xlws.SORT(A9:A66,1,1,FALSE)</f>
        <v>Allora</v>
      </c>
      <c r="G9" s="12">
        <f>VLOOKUP(F9,$A$9:$D$66,2,FALSE)</f>
        <v>24432</v>
      </c>
      <c r="H9" s="17" t="str">
        <f>VLOOKUP(F9,$A$9:$D$66,4,FALSE)</f>
        <v>59th</v>
      </c>
    </row>
    <row r="10" spans="1:8" ht="19" customHeight="1" x14ac:dyDescent="0.15">
      <c r="A10" s="11" t="s">
        <v>9</v>
      </c>
      <c r="B10" s="14">
        <v>12007</v>
      </c>
      <c r="C10" s="17">
        <f t="shared" ref="C10:C66" si="0">DATEDIF(B10,EDATE($A$5,12)-1,"y")</f>
        <v>93</v>
      </c>
      <c r="D10" s="17" t="str">
        <f>IFERROR(C10&amp;MID("thstndrdthstndrdth",MATCH(IF(MOD(C10,100)&gt;29,MOD(C10,10)+20,MOD(C10,100)),{0,1,2,3,4,21,22,23,24},1)*2-1,2),"-")</f>
        <v>93rd</v>
      </c>
      <c r="E10" s="13"/>
      <c r="F10" s="11" t="str">
        <v>Alstonville</v>
      </c>
      <c r="G10" s="12">
        <f t="shared" ref="G10:G66" si="1">VLOOKUP(F10,$A$9:$D$66,2,FALSE)</f>
        <v>26587</v>
      </c>
      <c r="H10" s="17" t="str">
        <f t="shared" ref="H10:H66" si="2">VLOOKUP(F10,$A$9:$D$66,4,FALSE)</f>
        <v>53rd</v>
      </c>
    </row>
    <row r="11" spans="1:8" ht="20" customHeight="1" x14ac:dyDescent="0.15">
      <c r="A11" s="11" t="s">
        <v>10</v>
      </c>
      <c r="B11" s="14">
        <v>12072</v>
      </c>
      <c r="C11" s="17">
        <f t="shared" si="0"/>
        <v>93</v>
      </c>
      <c r="D11" s="17" t="str">
        <f>IFERROR(C11&amp;MID("thstndrdthstndrdth",MATCH(IF(MOD(C11,100)&gt;29,MOD(C11,10)+20,MOD(C11,100)),{0,1,2,3,4,21,22,23,24},1)*2-1,2),"-")</f>
        <v>93rd</v>
      </c>
      <c r="E11" s="13"/>
      <c r="F11" s="11" t="str">
        <v>Ashmore</v>
      </c>
      <c r="G11" s="12">
        <f t="shared" si="1"/>
        <v>33002</v>
      </c>
      <c r="H11" s="17" t="str">
        <f t="shared" si="2"/>
        <v>36th</v>
      </c>
    </row>
    <row r="12" spans="1:8" ht="19" customHeight="1" x14ac:dyDescent="0.15">
      <c r="A12" s="11" t="s">
        <v>11</v>
      </c>
      <c r="B12" s="14">
        <v>13857</v>
      </c>
      <c r="C12" s="17">
        <f t="shared" si="0"/>
        <v>88</v>
      </c>
      <c r="D12" s="17" t="str">
        <f>IFERROR(C12&amp;MID("thstndrdthstndrdth",MATCH(IF(MOD(C12,100)&gt;29,MOD(C12,10)+20,MOD(C12,100)),{0,1,2,3,4,21,22,23,24},1)*2-1,2),"-")</f>
        <v>88th</v>
      </c>
      <c r="E12" s="13"/>
      <c r="F12" s="11" t="str">
        <v>Australian Gamers (Rotaract)</v>
      </c>
      <c r="G12" s="12">
        <f t="shared" si="1"/>
        <v>45800</v>
      </c>
      <c r="H12" s="17" t="str">
        <f t="shared" si="2"/>
        <v>1st</v>
      </c>
    </row>
    <row r="13" spans="1:8" ht="20" customHeight="1" x14ac:dyDescent="0.15">
      <c r="A13" s="11" t="s">
        <v>12</v>
      </c>
      <c r="B13" s="14">
        <v>14123</v>
      </c>
      <c r="C13" s="17">
        <f t="shared" si="0"/>
        <v>87</v>
      </c>
      <c r="D13" s="17" t="str">
        <f>IFERROR(C13&amp;MID("thstndrdthstndrdth",MATCH(IF(MOD(C13,100)&gt;29,MOD(C13,10)+20,MOD(C13,100)),{0,1,2,3,4,21,22,23,24},1)*2-1,2),"-")</f>
        <v>87th</v>
      </c>
      <c r="E13" s="13"/>
      <c r="F13" s="11" t="str">
        <v>Ballina-on-Richmond</v>
      </c>
      <c r="G13" s="12">
        <f t="shared" si="1"/>
        <v>31589</v>
      </c>
      <c r="H13" s="17" t="str">
        <f t="shared" si="2"/>
        <v>40th</v>
      </c>
    </row>
    <row r="14" spans="1:8" ht="19" customHeight="1" x14ac:dyDescent="0.15">
      <c r="A14" s="11" t="s">
        <v>13</v>
      </c>
      <c r="B14" s="14">
        <v>16615</v>
      </c>
      <c r="C14" s="17">
        <f t="shared" si="0"/>
        <v>81</v>
      </c>
      <c r="D14" s="17" t="str">
        <f>IFERROR(C14&amp;MID("thstndrdthstndrdth",MATCH(IF(MOD(C14,100)&gt;29,MOD(C14,10)+20,MOD(C14,100)),{0,1,2,3,4,21,22,23,24},1)*2-1,2),"-")</f>
        <v>81st</v>
      </c>
      <c r="E14" s="13"/>
      <c r="F14" s="11" t="str">
        <v>Banora Tweed</v>
      </c>
      <c r="G14" s="12">
        <f t="shared" si="1"/>
        <v>30606</v>
      </c>
      <c r="H14" s="17" t="str">
        <f t="shared" si="2"/>
        <v>42nd</v>
      </c>
    </row>
    <row r="15" spans="1:8" ht="20" customHeight="1" x14ac:dyDescent="0.15">
      <c r="A15" s="11" t="s">
        <v>14</v>
      </c>
      <c r="B15" s="14">
        <v>16896</v>
      </c>
      <c r="C15" s="17">
        <f t="shared" si="0"/>
        <v>80</v>
      </c>
      <c r="D15" s="17" t="str">
        <f>IFERROR(C15&amp;MID("thstndrdthstndrdth",MATCH(IF(MOD(C15,100)&gt;29,MOD(C15,10)+20,MOD(C15,100)),{0,1,2,3,4,21,22,23,24},1)*2-1,2),"-")</f>
        <v>80th</v>
      </c>
      <c r="E15" s="13"/>
      <c r="F15" s="11" t="str">
        <v>Beaudesert</v>
      </c>
      <c r="G15" s="12">
        <f t="shared" si="1"/>
        <v>21087</v>
      </c>
      <c r="H15" s="17" t="str">
        <f t="shared" si="2"/>
        <v>68th</v>
      </c>
    </row>
    <row r="16" spans="1:8" ht="19" customHeight="1" x14ac:dyDescent="0.15">
      <c r="A16" s="11" t="s">
        <v>15</v>
      </c>
      <c r="B16" s="14">
        <v>17127</v>
      </c>
      <c r="C16" s="17">
        <f t="shared" si="0"/>
        <v>79</v>
      </c>
      <c r="D16" s="17" t="str">
        <f>IFERROR(C16&amp;MID("thstndrdthstndrdth",MATCH(IF(MOD(C16,100)&gt;29,MOD(C16,10)+20,MOD(C16,100)),{0,1,2,3,4,21,22,23,24},1)*2-1,2),"-")</f>
        <v>79th</v>
      </c>
      <c r="E16" s="13"/>
      <c r="F16" s="11" t="str">
        <v>Boonah</v>
      </c>
      <c r="G16" s="12">
        <f t="shared" si="1"/>
        <v>16896</v>
      </c>
      <c r="H16" s="17" t="str">
        <f t="shared" si="2"/>
        <v>80th</v>
      </c>
    </row>
    <row r="17" spans="1:8" ht="19" customHeight="1" x14ac:dyDescent="0.15">
      <c r="A17" s="11" t="s">
        <v>16</v>
      </c>
      <c r="B17" s="14">
        <v>17348</v>
      </c>
      <c r="C17" s="17">
        <f t="shared" si="0"/>
        <v>79</v>
      </c>
      <c r="D17" s="17" t="str">
        <f>IFERROR(C17&amp;MID("thstndrdthstndrdth",MATCH(IF(MOD(C17,100)&gt;29,MOD(C17,10)+20,MOD(C17,100)),{0,1,2,3,4,21,22,23,24},1)*2-1,2),"-")</f>
        <v>79th</v>
      </c>
      <c r="E17" s="13"/>
      <c r="F17" s="11" t="str">
        <v>Broadbeach</v>
      </c>
      <c r="G17" s="12">
        <f t="shared" si="1"/>
        <v>26531</v>
      </c>
      <c r="H17" s="17" t="str">
        <f t="shared" si="2"/>
        <v>53rd</v>
      </c>
    </row>
    <row r="18" spans="1:8" ht="20" customHeight="1" x14ac:dyDescent="0.15">
      <c r="A18" s="11" t="s">
        <v>17</v>
      </c>
      <c r="B18" s="14">
        <v>18001</v>
      </c>
      <c r="C18" s="17">
        <f t="shared" si="0"/>
        <v>77</v>
      </c>
      <c r="D18" s="17" t="str">
        <f>IFERROR(C18&amp;MID("thstndrdthstndrdth",MATCH(IF(MOD(C18,100)&gt;29,MOD(C18,10)+20,MOD(C18,100)),{0,1,2,3,4,21,22,23,24},1)*2-1,2),"-")</f>
        <v>77th</v>
      </c>
      <c r="E18" s="13"/>
      <c r="F18" s="11" t="str">
        <v>Broadwater Southport</v>
      </c>
      <c r="G18" s="12">
        <f t="shared" si="1"/>
        <v>29402</v>
      </c>
      <c r="H18" s="17" t="str">
        <f t="shared" si="2"/>
        <v>46th</v>
      </c>
    </row>
    <row r="19" spans="1:8" ht="19" customHeight="1" x14ac:dyDescent="0.15">
      <c r="A19" s="11" t="s">
        <v>18</v>
      </c>
      <c r="B19" s="14">
        <v>19532</v>
      </c>
      <c r="C19" s="17">
        <f t="shared" si="0"/>
        <v>73</v>
      </c>
      <c r="D19" s="17" t="str">
        <f>IFERROR(C19&amp;MID("thstndrdthstndrdth",MATCH(IF(MOD(C19,100)&gt;29,MOD(C19,10)+20,MOD(C19,100)),{0,1,2,3,4,21,22,23,24},1)*2-1,2),"-")</f>
        <v>73rd</v>
      </c>
      <c r="E19" s="13"/>
      <c r="F19" s="11" t="str">
        <v>Burleigh Heads</v>
      </c>
      <c r="G19" s="12">
        <f t="shared" si="1"/>
        <v>20365</v>
      </c>
      <c r="H19" s="17" t="str">
        <f t="shared" si="2"/>
        <v>70th</v>
      </c>
    </row>
    <row r="20" spans="1:8" ht="20" customHeight="1" x14ac:dyDescent="0.15">
      <c r="A20" s="11" t="s">
        <v>19</v>
      </c>
      <c r="B20" s="14">
        <v>19735</v>
      </c>
      <c r="C20" s="17">
        <f t="shared" si="0"/>
        <v>72</v>
      </c>
      <c r="D20" s="17" t="str">
        <f>IFERROR(C20&amp;MID("thstndrdthstndrdth",MATCH(IF(MOD(C20,100)&gt;29,MOD(C20,10)+20,MOD(C20,100)),{0,1,2,3,4,21,22,23,24},1)*2-1,2),"-")</f>
        <v>72nd</v>
      </c>
      <c r="E20" s="13"/>
      <c r="F20" s="11" t="str">
        <v>Byron Bay</v>
      </c>
      <c r="G20" s="12">
        <f t="shared" si="1"/>
        <v>26470</v>
      </c>
      <c r="H20" s="17" t="str">
        <f t="shared" si="2"/>
        <v>54th</v>
      </c>
    </row>
    <row r="21" spans="1:8" ht="19" customHeight="1" x14ac:dyDescent="0.15">
      <c r="A21" s="11" t="s">
        <v>20</v>
      </c>
      <c r="B21" s="14">
        <v>19974</v>
      </c>
      <c r="C21" s="17">
        <f t="shared" si="0"/>
        <v>71</v>
      </c>
      <c r="D21" s="17" t="str">
        <f>IFERROR(C21&amp;MID("thstndrdthstndrdth",MATCH(IF(MOD(C21,100)&gt;29,MOD(C21,10)+20,MOD(C21,100)),{0,1,2,3,4,21,22,23,24},1)*2-1,2),"-")</f>
        <v>71st</v>
      </c>
      <c r="E21" s="13"/>
      <c r="F21" s="11" t="str">
        <v>Casino</v>
      </c>
      <c r="G21" s="12">
        <f t="shared" si="1"/>
        <v>14123</v>
      </c>
      <c r="H21" s="17" t="str">
        <f t="shared" si="2"/>
        <v>87th</v>
      </c>
    </row>
    <row r="22" spans="1:8" ht="19" customHeight="1" x14ac:dyDescent="0.15">
      <c r="A22" s="11" t="s">
        <v>21</v>
      </c>
      <c r="B22" s="14">
        <v>20354</v>
      </c>
      <c r="C22" s="17">
        <f t="shared" si="0"/>
        <v>70</v>
      </c>
      <c r="D22" s="17" t="str">
        <f>IFERROR(C22&amp;MID("thstndrdthstndrdth",MATCH(IF(MOD(C22,100)&gt;29,MOD(C22,10)+20,MOD(C22,100)),{0,1,2,3,4,21,22,23,24},1)*2-1,2),"-")</f>
        <v>70th</v>
      </c>
      <c r="E22" s="13"/>
      <c r="F22" s="11" t="str">
        <v>Coomera River</v>
      </c>
      <c r="G22" s="12">
        <f t="shared" si="1"/>
        <v>39379</v>
      </c>
      <c r="H22" s="17" t="str">
        <f t="shared" si="2"/>
        <v>18th</v>
      </c>
    </row>
    <row r="23" spans="1:8" ht="20" customHeight="1" x14ac:dyDescent="0.15">
      <c r="A23" s="11" t="s">
        <v>22</v>
      </c>
      <c r="B23" s="14">
        <v>20365</v>
      </c>
      <c r="C23" s="17">
        <f t="shared" si="0"/>
        <v>70</v>
      </c>
      <c r="D23" s="17" t="str">
        <f>IFERROR(C23&amp;MID("thstndrdthstndrdth",MATCH(IF(MOD(C23,100)&gt;29,MOD(C23,10)+20,MOD(C23,100)),{0,1,2,3,4,21,22,23,24},1)*2-1,2),"-")</f>
        <v>70th</v>
      </c>
      <c r="E23" s="13"/>
      <c r="F23" s="11" t="str">
        <v>Coomera Valley</v>
      </c>
      <c r="G23" s="12">
        <f t="shared" si="1"/>
        <v>31958</v>
      </c>
      <c r="H23" s="17" t="str">
        <f t="shared" si="2"/>
        <v>39th</v>
      </c>
    </row>
    <row r="24" spans="1:8" ht="19" customHeight="1" x14ac:dyDescent="0.15">
      <c r="A24" s="11" t="s">
        <v>23</v>
      </c>
      <c r="B24" s="14">
        <v>21087</v>
      </c>
      <c r="C24" s="17">
        <f t="shared" si="0"/>
        <v>68</v>
      </c>
      <c r="D24" s="17" t="str">
        <f>IFERROR(C24&amp;MID("thstndrdthstndrdth",MATCH(IF(MOD(C24,100)&gt;29,MOD(C24,10)+20,MOD(C24,100)),{0,1,2,3,4,21,22,23,24},1)*2-1,2),"-")</f>
        <v>68th</v>
      </c>
      <c r="E24" s="13"/>
      <c r="F24" s="11" t="str">
        <v>Currumbin-Coolangatta-Tweed</v>
      </c>
      <c r="G24" s="12">
        <f t="shared" si="1"/>
        <v>16615</v>
      </c>
      <c r="H24" s="17" t="str">
        <f t="shared" si="2"/>
        <v>81st</v>
      </c>
    </row>
    <row r="25" spans="1:8" ht="20" customHeight="1" x14ac:dyDescent="0.15">
      <c r="A25" s="11" t="s">
        <v>24</v>
      </c>
      <c r="B25" s="14">
        <v>22444</v>
      </c>
      <c r="C25" s="17">
        <f t="shared" si="0"/>
        <v>65</v>
      </c>
      <c r="D25" s="17" t="str">
        <f>IFERROR(C25&amp;MID("thstndrdthstndrdth",MATCH(IF(MOD(C25,100)&gt;29,MOD(C25,10)+20,MOD(C25,100)),{0,1,2,3,4,21,22,23,24},1)*2-1,2),"-")</f>
        <v>65th</v>
      </c>
      <c r="E25" s="13"/>
      <c r="F25" s="11" t="str">
        <v>E-Club NextGen</v>
      </c>
      <c r="G25" s="12">
        <f t="shared" si="1"/>
        <v>41061</v>
      </c>
      <c r="H25" s="17" t="str">
        <f t="shared" si="2"/>
        <v>14th</v>
      </c>
    </row>
    <row r="26" spans="1:8" ht="19" customHeight="1" x14ac:dyDescent="0.15">
      <c r="A26" s="11" t="s">
        <v>25</v>
      </c>
      <c r="B26" s="14">
        <v>24432</v>
      </c>
      <c r="C26" s="17">
        <f t="shared" si="0"/>
        <v>59</v>
      </c>
      <c r="D26" s="17" t="str">
        <f>IFERROR(C26&amp;MID("thstndrdthstndrdth",MATCH(IF(MOD(C26,100)&gt;29,MOD(C26,10)+20,MOD(C26,100)),{0,1,2,3,4,21,22,23,24},1)*2-1,2),"-")</f>
        <v>59th</v>
      </c>
      <c r="E26" s="13"/>
      <c r="F26" s="11" t="str">
        <v>Evans Head</v>
      </c>
      <c r="G26" s="12">
        <f t="shared" si="1"/>
        <v>44224</v>
      </c>
      <c r="H26" s="17" t="str">
        <f t="shared" si="2"/>
        <v>5th</v>
      </c>
    </row>
    <row r="27" spans="1:8" ht="19" customHeight="1" x14ac:dyDescent="0.15">
      <c r="A27" s="11" t="s">
        <v>26</v>
      </c>
      <c r="B27" s="14">
        <v>25615</v>
      </c>
      <c r="C27" s="17">
        <f t="shared" si="0"/>
        <v>56</v>
      </c>
      <c r="D27" s="17" t="str">
        <f>IFERROR(C27&amp;MID("thstndrdthstndrdth",MATCH(IF(MOD(C27,100)&gt;29,MOD(C27,10)+20,MOD(C27,100)),{0,1,2,3,4,21,22,23,24},1)*2-1,2),"-")</f>
        <v>56th</v>
      </c>
      <c r="E27" s="13"/>
      <c r="F27" s="11" t="str">
        <v>Fassifern Valley</v>
      </c>
      <c r="G27" s="12">
        <f t="shared" si="1"/>
        <v>40534</v>
      </c>
      <c r="H27" s="17" t="str">
        <f t="shared" si="2"/>
        <v>15th</v>
      </c>
    </row>
    <row r="28" spans="1:8" ht="20" customHeight="1" x14ac:dyDescent="0.15">
      <c r="A28" s="11" t="s">
        <v>27</v>
      </c>
      <c r="B28" s="14">
        <v>26470</v>
      </c>
      <c r="C28" s="17">
        <f t="shared" si="0"/>
        <v>54</v>
      </c>
      <c r="D28" s="17" t="str">
        <f>IFERROR(C28&amp;MID("thstndrdthstndrdth",MATCH(IF(MOD(C28,100)&gt;29,MOD(C28,10)+20,MOD(C28,100)),{0,1,2,3,4,21,22,23,24},1)*2-1,2),"-")</f>
        <v>54th</v>
      </c>
      <c r="E28" s="13"/>
      <c r="F28" s="11" t="str">
        <v>Gold Coast</v>
      </c>
      <c r="G28" s="12">
        <f t="shared" si="1"/>
        <v>28418</v>
      </c>
      <c r="H28" s="17" t="str">
        <f t="shared" si="2"/>
        <v>48th</v>
      </c>
    </row>
    <row r="29" spans="1:8" ht="19" customHeight="1" x14ac:dyDescent="0.15">
      <c r="A29" s="11" t="s">
        <v>28</v>
      </c>
      <c r="B29" s="14">
        <v>26531</v>
      </c>
      <c r="C29" s="17">
        <f t="shared" si="0"/>
        <v>53</v>
      </c>
      <c r="D29" s="17" t="str">
        <f>IFERROR(C29&amp;MID("thstndrdthstndrdth",MATCH(IF(MOD(C29,100)&gt;29,MOD(C29,10)+20,MOD(C29,100)),{0,1,2,3,4,21,22,23,24},1)*2-1,2),"-")</f>
        <v>53rd</v>
      </c>
      <c r="E29" s="13"/>
      <c r="F29" s="11" t="str">
        <v>Gold Coast Corporate</v>
      </c>
      <c r="G29" s="12">
        <f t="shared" si="1"/>
        <v>44131</v>
      </c>
      <c r="H29" s="17" t="str">
        <f t="shared" si="2"/>
        <v>5th</v>
      </c>
    </row>
    <row r="30" spans="1:8" ht="20" customHeight="1" x14ac:dyDescent="0.15">
      <c r="A30" s="11" t="s">
        <v>29</v>
      </c>
      <c r="B30" s="14">
        <v>26587</v>
      </c>
      <c r="C30" s="17">
        <f t="shared" si="0"/>
        <v>53</v>
      </c>
      <c r="D30" s="17" t="str">
        <f>IFERROR(C30&amp;MID("thstndrdthstndrdth",MATCH(IF(MOD(C30,100)&gt;29,MOD(C30,10)+20,MOD(C30,100)),{0,1,2,3,4,21,22,23,24},1)*2-1,2),"-")</f>
        <v>53rd</v>
      </c>
      <c r="E30" s="13"/>
      <c r="F30" s="11" t="str">
        <v>Gold Coast Passport</v>
      </c>
      <c r="G30" s="12">
        <f t="shared" si="1"/>
        <v>43621</v>
      </c>
      <c r="H30" s="17" t="str">
        <f t="shared" si="2"/>
        <v>7th</v>
      </c>
    </row>
    <row r="31" spans="1:8" ht="19" customHeight="1" x14ac:dyDescent="0.15">
      <c r="A31" s="11" t="s">
        <v>30</v>
      </c>
      <c r="B31" s="14">
        <v>27547</v>
      </c>
      <c r="C31" s="17">
        <f t="shared" si="0"/>
        <v>51</v>
      </c>
      <c r="D31" s="17" t="str">
        <f>IFERROR(C31&amp;MID("thstndrdthstndrdth",MATCH(IF(MOD(C31,100)&gt;29,MOD(C31,10)+20,MOD(C31,100)),{0,1,2,3,4,21,22,23,24},1)*2-1,2),"-")</f>
        <v>51st</v>
      </c>
      <c r="E31" s="13"/>
      <c r="F31" s="11" t="str">
        <v>Goondiwindi</v>
      </c>
      <c r="G31" s="12">
        <f t="shared" si="1"/>
        <v>19974</v>
      </c>
      <c r="H31" s="17" t="str">
        <f t="shared" si="2"/>
        <v>71st</v>
      </c>
    </row>
    <row r="32" spans="1:8" ht="19" customHeight="1" x14ac:dyDescent="0.15">
      <c r="A32" s="11" t="s">
        <v>31</v>
      </c>
      <c r="B32" s="14">
        <v>28418</v>
      </c>
      <c r="C32" s="17">
        <f t="shared" si="0"/>
        <v>48</v>
      </c>
      <c r="D32" s="17" t="str">
        <f>IFERROR(C32&amp;MID("thstndrdthstndrdth",MATCH(IF(MOD(C32,100)&gt;29,MOD(C32,10)+20,MOD(C32,100)),{0,1,2,3,4,21,22,23,24},1)*2-1,2),"-")</f>
        <v>48th</v>
      </c>
      <c r="E32" s="13"/>
      <c r="F32" s="11" t="str">
        <v>Goonellabah</v>
      </c>
      <c r="G32" s="12">
        <f t="shared" si="1"/>
        <v>30067</v>
      </c>
      <c r="H32" s="17" t="str">
        <f t="shared" si="2"/>
        <v>44th</v>
      </c>
    </row>
    <row r="33" spans="1:8" ht="20" customHeight="1" x14ac:dyDescent="0.15">
      <c r="A33" s="11" t="s">
        <v>32</v>
      </c>
      <c r="B33" s="14">
        <v>28711</v>
      </c>
      <c r="C33" s="17">
        <f t="shared" si="0"/>
        <v>47</v>
      </c>
      <c r="D33" s="17" t="str">
        <f>IFERROR(C33&amp;MID("thstndrdthstndrdth",MATCH(IF(MOD(C33,100)&gt;29,MOD(C33,10)+20,MOD(C33,100)),{0,1,2,3,4,21,22,23,24},1)*2-1,2),"-")</f>
        <v>47th</v>
      </c>
      <c r="E33" s="13"/>
      <c r="F33" s="11" t="str">
        <v>Grafton</v>
      </c>
      <c r="G33" s="12">
        <f t="shared" si="1"/>
        <v>12072</v>
      </c>
      <c r="H33" s="17" t="str">
        <f t="shared" si="2"/>
        <v>93rd</v>
      </c>
    </row>
    <row r="34" spans="1:8" ht="19" customHeight="1" x14ac:dyDescent="0.15">
      <c r="A34" s="11" t="s">
        <v>33</v>
      </c>
      <c r="B34" s="14">
        <v>28942</v>
      </c>
      <c r="C34" s="17">
        <f t="shared" si="0"/>
        <v>47</v>
      </c>
      <c r="D34" s="17" t="str">
        <f>IFERROR(C34&amp;MID("thstndrdthstndrdth",MATCH(IF(MOD(C34,100)&gt;29,MOD(C34,10)+20,MOD(C34,100)),{0,1,2,3,4,21,22,23,24},1)*2-1,2),"-")</f>
        <v>47th</v>
      </c>
      <c r="E34" s="13"/>
      <c r="F34" s="11" t="str">
        <v>Grafton Midday</v>
      </c>
      <c r="G34" s="12">
        <f t="shared" si="1"/>
        <v>32685</v>
      </c>
      <c r="H34" s="17" t="str">
        <f t="shared" si="2"/>
        <v>37th</v>
      </c>
    </row>
    <row r="35" spans="1:8" ht="20" customHeight="1" x14ac:dyDescent="0.15">
      <c r="A35" s="11" t="s">
        <v>34</v>
      </c>
      <c r="B35" s="14">
        <v>29402</v>
      </c>
      <c r="C35" s="17">
        <f t="shared" si="0"/>
        <v>46</v>
      </c>
      <c r="D35" s="17" t="str">
        <f>IFERROR(C35&amp;MID("thstndrdthstndrdth",MATCH(IF(MOD(C35,100)&gt;29,MOD(C35,10)+20,MOD(C35,100)),{0,1,2,3,4,21,22,23,24},1)*2-1,2),"-")</f>
        <v>46th</v>
      </c>
      <c r="E35" s="13"/>
      <c r="F35" s="11" t="str">
        <v>Hope Island</v>
      </c>
      <c r="G35" s="12">
        <f t="shared" si="1"/>
        <v>37678</v>
      </c>
      <c r="H35" s="17" t="str">
        <f t="shared" si="2"/>
        <v>23rd</v>
      </c>
    </row>
    <row r="36" spans="1:8" ht="19" customHeight="1" x14ac:dyDescent="0.15">
      <c r="A36" s="11" t="s">
        <v>35</v>
      </c>
      <c r="B36" s="14">
        <v>29476</v>
      </c>
      <c r="C36" s="17">
        <f t="shared" si="0"/>
        <v>45</v>
      </c>
      <c r="D36" s="17" t="str">
        <f>IFERROR(C36&amp;MID("thstndrdthstndrdth",MATCH(IF(MOD(C36,100)&gt;29,MOD(C36,10)+20,MOD(C36,100)),{0,1,2,3,4,21,22,23,24},1)*2-1,2),"-")</f>
        <v>45th</v>
      </c>
      <c r="E36" s="13"/>
      <c r="F36" s="11" t="str">
        <v>Iluka-Woombah</v>
      </c>
      <c r="G36" s="12">
        <f t="shared" si="1"/>
        <v>31909</v>
      </c>
      <c r="H36" s="17" t="str">
        <f t="shared" si="2"/>
        <v>39th</v>
      </c>
    </row>
    <row r="37" spans="1:8" ht="19" customHeight="1" x14ac:dyDescent="0.15">
      <c r="A37" s="11" t="s">
        <v>36</v>
      </c>
      <c r="B37" s="14">
        <v>30067</v>
      </c>
      <c r="C37" s="17">
        <f t="shared" si="0"/>
        <v>44</v>
      </c>
      <c r="D37" s="17" t="str">
        <f>IFERROR(C37&amp;MID("thstndrdthstndrdth",MATCH(IF(MOD(C37,100)&gt;29,MOD(C37,10)+20,MOD(C37,100)),{0,1,2,3,4,21,22,23,24},1)*2-1,2),"-")</f>
        <v>44th</v>
      </c>
      <c r="E37" s="13"/>
      <c r="F37" s="11" t="str">
        <v>Jimboomba</v>
      </c>
      <c r="G37" s="12">
        <f t="shared" si="1"/>
        <v>31755</v>
      </c>
      <c r="H37" s="17" t="str">
        <f t="shared" si="2"/>
        <v>39th</v>
      </c>
    </row>
    <row r="38" spans="1:8" ht="20" customHeight="1" x14ac:dyDescent="0.15">
      <c r="A38" s="11" t="s">
        <v>37</v>
      </c>
      <c r="B38" s="14">
        <v>30606</v>
      </c>
      <c r="C38" s="17">
        <f t="shared" si="0"/>
        <v>42</v>
      </c>
      <c r="D38" s="17" t="str">
        <f>IFERROR(C38&amp;MID("thstndrdthstndrdth",MATCH(IF(MOD(C38,100)&gt;29,MOD(C38,10)+20,MOD(C38,100)),{0,1,2,3,4,21,22,23,24},1)*2-1,2),"-")</f>
        <v>42nd</v>
      </c>
      <c r="E38" s="13"/>
      <c r="F38" s="11" t="str">
        <v>Kingscliff</v>
      </c>
      <c r="G38" s="12">
        <f t="shared" si="1"/>
        <v>25615</v>
      </c>
      <c r="H38" s="17" t="str">
        <f t="shared" si="2"/>
        <v>56th</v>
      </c>
    </row>
    <row r="39" spans="1:8" ht="19" customHeight="1" x14ac:dyDescent="0.15">
      <c r="A39" s="11" t="s">
        <v>38</v>
      </c>
      <c r="B39" s="14">
        <v>30649</v>
      </c>
      <c r="C39" s="17">
        <f t="shared" si="0"/>
        <v>42</v>
      </c>
      <c r="D39" s="17" t="str">
        <f>IFERROR(C39&amp;MID("thstndrdthstndrdth",MATCH(IF(MOD(C39,100)&gt;29,MOD(C39,10)+20,MOD(C39,100)),{0,1,2,3,4,21,22,23,24},1)*2-1,2),"-")</f>
        <v>42nd</v>
      </c>
      <c r="E39" s="13"/>
      <c r="F39" s="11" t="str">
        <v>Kyogle</v>
      </c>
      <c r="G39" s="12">
        <f t="shared" si="1"/>
        <v>17348</v>
      </c>
      <c r="H39" s="17" t="str">
        <f t="shared" si="2"/>
        <v>79th</v>
      </c>
    </row>
    <row r="40" spans="1:8" ht="20" customHeight="1" x14ac:dyDescent="0.15">
      <c r="A40" s="11" t="s">
        <v>39</v>
      </c>
      <c r="B40" s="14">
        <v>31589</v>
      </c>
      <c r="C40" s="17">
        <f t="shared" si="0"/>
        <v>40</v>
      </c>
      <c r="D40" s="17" t="str">
        <f>IFERROR(C40&amp;MID("thstndrdthstndrdth",MATCH(IF(MOD(C40,100)&gt;29,MOD(C40,10)+20,MOD(C40,100)),{0,1,2,3,4,21,22,23,24},1)*2-1,2),"-")</f>
        <v>40th</v>
      </c>
      <c r="E40" s="13"/>
      <c r="F40" s="11" t="str">
        <v>Lismore</v>
      </c>
      <c r="G40" s="12">
        <f t="shared" si="1"/>
        <v>11688</v>
      </c>
      <c r="H40" s="17" t="str">
        <f t="shared" si="2"/>
        <v>94th</v>
      </c>
    </row>
    <row r="41" spans="1:8" ht="19" customHeight="1" x14ac:dyDescent="0.15">
      <c r="A41" s="11" t="s">
        <v>40</v>
      </c>
      <c r="B41" s="14">
        <v>31755</v>
      </c>
      <c r="C41" s="17">
        <f t="shared" si="0"/>
        <v>39</v>
      </c>
      <c r="D41" s="17" t="str">
        <f>IFERROR(C41&amp;MID("thstndrdthstndrdth",MATCH(IF(MOD(C41,100)&gt;29,MOD(C41,10)+20,MOD(C41,100)),{0,1,2,3,4,21,22,23,24},1)*2-1,2),"-")</f>
        <v>39th</v>
      </c>
      <c r="E41" s="13"/>
      <c r="F41" s="11" t="str">
        <v>Lismore Networking</v>
      </c>
      <c r="G41" s="12">
        <f t="shared" si="1"/>
        <v>44183</v>
      </c>
      <c r="H41" s="17" t="str">
        <f t="shared" si="2"/>
        <v>5th</v>
      </c>
    </row>
    <row r="42" spans="1:8" ht="20" customHeight="1" x14ac:dyDescent="0.15">
      <c r="A42" s="11" t="s">
        <v>41</v>
      </c>
      <c r="B42" s="14">
        <v>31793</v>
      </c>
      <c r="C42" s="17">
        <f t="shared" si="0"/>
        <v>39</v>
      </c>
      <c r="D42" s="17" t="str">
        <f>IFERROR(C42&amp;MID("thstndrdthstndrdth",MATCH(IF(MOD(C42,100)&gt;29,MOD(C42,10)+20,MOD(C42,100)),{0,1,2,3,4,21,22,23,24},1)*2-1,2),"-")</f>
        <v>39th</v>
      </c>
      <c r="E42" s="13"/>
      <c r="F42" s="11" t="str">
        <v>Lismore West</v>
      </c>
      <c r="G42" s="12">
        <f t="shared" si="1"/>
        <v>22444</v>
      </c>
      <c r="H42" s="17" t="str">
        <f t="shared" si="2"/>
        <v>65th</v>
      </c>
    </row>
    <row r="43" spans="1:8" ht="19" customHeight="1" x14ac:dyDescent="0.15">
      <c r="A43" s="11" t="s">
        <v>42</v>
      </c>
      <c r="B43" s="14">
        <v>31909</v>
      </c>
      <c r="C43" s="17">
        <f t="shared" si="0"/>
        <v>39</v>
      </c>
      <c r="D43" s="17" t="str">
        <f>IFERROR(C43&amp;MID("thstndrdthstndrdth",MATCH(IF(MOD(C43,100)&gt;29,MOD(C43,10)+20,MOD(C43,100)),{0,1,2,3,4,21,22,23,24},1)*2-1,2),"-")</f>
        <v>39th</v>
      </c>
      <c r="E43" s="13"/>
      <c r="F43" s="11" t="str">
        <v>Maclean</v>
      </c>
      <c r="G43" s="12">
        <f t="shared" si="1"/>
        <v>19735</v>
      </c>
      <c r="H43" s="17" t="str">
        <f t="shared" si="2"/>
        <v>72nd</v>
      </c>
    </row>
    <row r="44" spans="1:8" ht="20" customHeight="1" x14ac:dyDescent="0.15">
      <c r="A44" s="11" t="s">
        <v>43</v>
      </c>
      <c r="B44" s="14">
        <v>31958</v>
      </c>
      <c r="C44" s="17">
        <f t="shared" si="0"/>
        <v>39</v>
      </c>
      <c r="D44" s="17" t="str">
        <f>IFERROR(C44&amp;MID("thstndrdthstndrdth",MATCH(IF(MOD(C44,100)&gt;29,MOD(C44,10)+20,MOD(C44,100)),{0,1,2,3,4,21,22,23,24},1)*2-1,2),"-")</f>
        <v>39th</v>
      </c>
      <c r="E44" s="13"/>
      <c r="F44" s="11" t="str">
        <v>Mermaid Beach</v>
      </c>
      <c r="G44" s="12">
        <f t="shared" si="1"/>
        <v>28942</v>
      </c>
      <c r="H44" s="17" t="str">
        <f t="shared" si="2"/>
        <v>47th</v>
      </c>
    </row>
    <row r="45" spans="1:8" ht="19" customHeight="1" x14ac:dyDescent="0.15">
      <c r="A45" s="11" t="s">
        <v>44</v>
      </c>
      <c r="B45" s="14">
        <v>32685</v>
      </c>
      <c r="C45" s="17">
        <f t="shared" si="0"/>
        <v>37</v>
      </c>
      <c r="D45" s="17" t="str">
        <f>IFERROR(C45&amp;MID("thstndrdthstndrdth",MATCH(IF(MOD(C45,100)&gt;29,MOD(C45,10)+20,MOD(C45,100)),{0,1,2,3,4,21,22,23,24},1)*2-1,2),"-")</f>
        <v>37th</v>
      </c>
      <c r="E45" s="13"/>
      <c r="F45" s="11" t="str">
        <v>Mt Warning AM</v>
      </c>
      <c r="G45" s="12">
        <f t="shared" si="1"/>
        <v>36670</v>
      </c>
      <c r="H45" s="17" t="str">
        <f t="shared" si="2"/>
        <v>26th</v>
      </c>
    </row>
    <row r="46" spans="1:8" ht="19" customHeight="1" x14ac:dyDescent="0.15">
      <c r="A46" s="11" t="s">
        <v>45</v>
      </c>
      <c r="B46" s="14">
        <v>33002</v>
      </c>
      <c r="C46" s="17">
        <f t="shared" si="0"/>
        <v>36</v>
      </c>
      <c r="D46" s="17" t="str">
        <f>IFERROR(C46&amp;MID("thstndrdthstndrdth",MATCH(IF(MOD(C46,100)&gt;29,MOD(C46,10)+20,MOD(C46,100)),{0,1,2,3,4,21,22,23,24},1)*2-1,2),"-")</f>
        <v>36th</v>
      </c>
      <c r="E46" s="13"/>
      <c r="F46" s="11" t="str">
        <v>Mudgeeraba</v>
      </c>
      <c r="G46" s="12">
        <f t="shared" si="1"/>
        <v>29476</v>
      </c>
      <c r="H46" s="17" t="str">
        <f t="shared" si="2"/>
        <v>45th</v>
      </c>
    </row>
    <row r="47" spans="1:8" ht="20" customHeight="1" x14ac:dyDescent="0.15">
      <c r="A47" s="11" t="s">
        <v>46</v>
      </c>
      <c r="B47" s="14">
        <v>34212</v>
      </c>
      <c r="C47" s="17">
        <f t="shared" si="0"/>
        <v>32</v>
      </c>
      <c r="D47" s="17" t="str">
        <f>IFERROR(C47&amp;MID("thstndrdthstndrdth",MATCH(IF(MOD(C47,100)&gt;29,MOD(C47,10)+20,MOD(C47,100)),{0,1,2,3,4,21,22,23,24},1)*2-1,2),"-")</f>
        <v>32nd</v>
      </c>
      <c r="E47" s="13"/>
      <c r="F47" s="11" t="str">
        <v>Mullumbimby</v>
      </c>
      <c r="G47" s="12">
        <f t="shared" si="1"/>
        <v>18001</v>
      </c>
      <c r="H47" s="17" t="str">
        <f t="shared" si="2"/>
        <v>77th</v>
      </c>
    </row>
    <row r="48" spans="1:8" ht="19" customHeight="1" x14ac:dyDescent="0.15">
      <c r="A48" s="11" t="s">
        <v>47</v>
      </c>
      <c r="B48" s="14">
        <v>35340</v>
      </c>
      <c r="C48" s="17">
        <f t="shared" si="0"/>
        <v>29</v>
      </c>
      <c r="D48" s="17" t="str">
        <f>IFERROR(C48&amp;MID("thstndrdthstndrdth",MATCH(IF(MOD(C48,100)&gt;29,MOD(C48,10)+20,MOD(C48,100)),{0,1,2,3,4,21,22,23,24},1)*2-1,2),"-")</f>
        <v>29th</v>
      </c>
      <c r="E48" s="13"/>
      <c r="F48" s="11" t="str">
        <v>Murwillumbah</v>
      </c>
      <c r="G48" s="12">
        <f t="shared" si="1"/>
        <v>13857</v>
      </c>
      <c r="H48" s="17" t="str">
        <f t="shared" si="2"/>
        <v>88th</v>
      </c>
    </row>
    <row r="49" spans="1:8" ht="20" customHeight="1" x14ac:dyDescent="0.15">
      <c r="A49" s="11" t="s">
        <v>48</v>
      </c>
      <c r="B49" s="14">
        <v>36670</v>
      </c>
      <c r="C49" s="17">
        <f t="shared" si="0"/>
        <v>26</v>
      </c>
      <c r="D49" s="17" t="str">
        <f>IFERROR(C49&amp;MID("thstndrdthstndrdth",MATCH(IF(MOD(C49,100)&gt;29,MOD(C49,10)+20,MOD(C49,100)),{0,1,2,3,4,21,22,23,24},1)*2-1,2),"-")</f>
        <v>26th</v>
      </c>
      <c r="E49" s="13"/>
      <c r="F49" s="11" t="str">
        <v>Murwillumbah Central</v>
      </c>
      <c r="G49" s="12">
        <f t="shared" si="1"/>
        <v>28711</v>
      </c>
      <c r="H49" s="17" t="str">
        <f t="shared" si="2"/>
        <v>47th</v>
      </c>
    </row>
    <row r="50" spans="1:8" ht="19" customHeight="1" x14ac:dyDescent="0.15">
      <c r="A50" s="11" t="s">
        <v>49</v>
      </c>
      <c r="B50" s="14">
        <v>36852</v>
      </c>
      <c r="C50" s="17">
        <f t="shared" si="0"/>
        <v>25</v>
      </c>
      <c r="D50" s="17" t="str">
        <f>IFERROR(C50&amp;MID("thstndrdthstndrdth",MATCH(IF(MOD(C50,100)&gt;29,MOD(C50,10)+20,MOD(C50,100)),{0,1,2,3,4,21,22,23,24},1)*2-1,2),"-")</f>
        <v>25th</v>
      </c>
      <c r="E50" s="13"/>
      <c r="F50" s="11" t="str">
        <v>Nerang</v>
      </c>
      <c r="G50" s="12">
        <f t="shared" si="1"/>
        <v>27547</v>
      </c>
      <c r="H50" s="17" t="str">
        <f t="shared" si="2"/>
        <v>51st</v>
      </c>
    </row>
    <row r="51" spans="1:8" ht="20" customHeight="1" x14ac:dyDescent="0.15">
      <c r="A51" s="11" t="s">
        <v>50</v>
      </c>
      <c r="B51" s="14">
        <v>37678</v>
      </c>
      <c r="C51" s="17">
        <f t="shared" si="0"/>
        <v>23</v>
      </c>
      <c r="D51" s="17" t="str">
        <f>IFERROR(C51&amp;MID("thstndrdthstndrdth",MATCH(IF(MOD(C51,100)&gt;29,MOD(C51,10)+20,MOD(C51,100)),{0,1,2,3,4,21,22,23,24},1)*2-1,2),"-")</f>
        <v>23rd</v>
      </c>
      <c r="E51" s="13"/>
      <c r="F51" s="11" t="str">
        <v>Northern Gold Coast (Rotaract)</v>
      </c>
      <c r="G51" s="12">
        <f t="shared" si="1"/>
        <v>44279</v>
      </c>
      <c r="H51" s="17" t="str">
        <f t="shared" si="2"/>
        <v>5th</v>
      </c>
    </row>
    <row r="52" spans="1:8" ht="19" customHeight="1" x14ac:dyDescent="0.15">
      <c r="A52" s="11" t="s">
        <v>51</v>
      </c>
      <c r="B52" s="14">
        <v>39379</v>
      </c>
      <c r="C52" s="17">
        <f t="shared" si="0"/>
        <v>18</v>
      </c>
      <c r="D52" s="17" t="str">
        <f>IFERROR(C52&amp;MID("thstndrdthstndrdth",MATCH(IF(MOD(C52,100)&gt;29,MOD(C52,10)+20,MOD(C52,100)),{0,1,2,3,4,21,22,23,24},1)*2-1,2),"-")</f>
        <v>18th</v>
      </c>
      <c r="E52" s="13"/>
      <c r="F52" s="11" t="str">
        <v>Parkwood</v>
      </c>
      <c r="G52" s="12">
        <f t="shared" si="1"/>
        <v>34212</v>
      </c>
      <c r="H52" s="17" t="str">
        <f t="shared" si="2"/>
        <v>32nd</v>
      </c>
    </row>
    <row r="53" spans="1:8" ht="19" customHeight="1" x14ac:dyDescent="0.15">
      <c r="A53" s="11" t="s">
        <v>52</v>
      </c>
      <c r="B53" s="14">
        <v>40534</v>
      </c>
      <c r="C53" s="17">
        <f t="shared" si="0"/>
        <v>15</v>
      </c>
      <c r="D53" s="17" t="str">
        <f>IFERROR(C53&amp;MID("thstndrdthstndrdth",MATCH(IF(MOD(C53,100)&gt;29,MOD(C53,10)+20,MOD(C53,100)),{0,1,2,3,4,21,22,23,24},1)*2-1,2),"-")</f>
        <v>15th</v>
      </c>
      <c r="E53" s="13"/>
      <c r="F53" s="11" t="str">
        <v>Scenic Rim Sunrise</v>
      </c>
      <c r="G53" s="12">
        <f t="shared" si="1"/>
        <v>45110</v>
      </c>
      <c r="H53" s="17" t="str">
        <f t="shared" si="2"/>
        <v>2nd</v>
      </c>
    </row>
    <row r="54" spans="1:8" ht="20" customHeight="1" x14ac:dyDescent="0.15">
      <c r="A54" s="11" t="s">
        <v>53</v>
      </c>
      <c r="B54" s="14">
        <v>41061</v>
      </c>
      <c r="C54" s="17">
        <f t="shared" si="0"/>
        <v>14</v>
      </c>
      <c r="D54" s="17" t="str">
        <f>IFERROR(C54&amp;MID("thstndrdthstndrdth",MATCH(IF(MOD(C54,100)&gt;29,MOD(C54,10)+20,MOD(C54,100)),{0,1,2,3,4,21,22,23,24},1)*2-1,2),"-")</f>
        <v>14th</v>
      </c>
      <c r="E54" s="13"/>
      <c r="F54" s="11" t="str">
        <v>SEQ Wildlife Rescue</v>
      </c>
      <c r="G54" s="12">
        <f t="shared" si="1"/>
        <v>45462</v>
      </c>
      <c r="H54" s="17" t="str">
        <f t="shared" si="2"/>
        <v>2nd</v>
      </c>
    </row>
    <row r="55" spans="1:8" ht="19" customHeight="1" x14ac:dyDescent="0.15">
      <c r="A55" s="11" t="s">
        <v>54</v>
      </c>
      <c r="B55" s="14">
        <v>43621</v>
      </c>
      <c r="C55" s="17">
        <f t="shared" si="0"/>
        <v>7</v>
      </c>
      <c r="D55" s="17" t="str">
        <f>IFERROR(C55&amp;MID("thstndrdthstndrdth",MATCH(IF(MOD(C55,100)&gt;29,MOD(C55,10)+20,MOD(C55,100)),{0,1,2,3,4,21,22,23,24},1)*2-1,2),"-")</f>
        <v>7th</v>
      </c>
      <c r="E55" s="13"/>
      <c r="F55" s="11" t="str">
        <v>Southern Star (ROTEX)</v>
      </c>
      <c r="G55" s="12">
        <f t="shared" si="1"/>
        <v>44261</v>
      </c>
      <c r="H55" s="17" t="str">
        <f t="shared" si="2"/>
        <v>5th</v>
      </c>
    </row>
    <row r="56" spans="1:8" ht="20" customHeight="1" x14ac:dyDescent="0.15">
      <c r="A56" s="11" t="s">
        <v>55</v>
      </c>
      <c r="B56" s="14">
        <v>44105</v>
      </c>
      <c r="C56" s="17">
        <f t="shared" si="0"/>
        <v>5</v>
      </c>
      <c r="D56" s="17" t="str">
        <f>IFERROR(C56&amp;MID("thstndrdthstndrdth",MATCH(IF(MOD(C56,100)&gt;29,MOD(C56,10)+20,MOD(C56,100)),{0,1,2,3,4,21,22,23,24},1)*2-1,2),"-")</f>
        <v>5th</v>
      </c>
      <c r="E56" s="13"/>
      <c r="F56" s="11" t="str">
        <v>Stanthorpe</v>
      </c>
      <c r="G56" s="12">
        <f t="shared" si="1"/>
        <v>19532</v>
      </c>
      <c r="H56" s="17" t="str">
        <f t="shared" si="2"/>
        <v>73rd</v>
      </c>
    </row>
    <row r="57" spans="1:8" ht="19" customHeight="1" x14ac:dyDescent="0.15">
      <c r="A57" s="11" t="s">
        <v>56</v>
      </c>
      <c r="B57" s="14">
        <v>44131</v>
      </c>
      <c r="C57" s="17">
        <f t="shared" si="0"/>
        <v>5</v>
      </c>
      <c r="D57" s="17" t="str">
        <f>IFERROR(C57&amp;MID("thstndrdthstndrdth",MATCH(IF(MOD(C57,100)&gt;29,MOD(C57,10)+20,MOD(C57,100)),{0,1,2,3,4,21,22,23,24},1)*2-1,2),"-")</f>
        <v>5th</v>
      </c>
      <c r="E57" s="13"/>
      <c r="F57" s="11" t="str">
        <v>Summerland Sunrise</v>
      </c>
      <c r="G57" s="12">
        <f t="shared" si="1"/>
        <v>35340</v>
      </c>
      <c r="H57" s="17" t="str">
        <f t="shared" si="2"/>
        <v>29th</v>
      </c>
    </row>
    <row r="58" spans="1:8" ht="19" customHeight="1" x14ac:dyDescent="0.15">
      <c r="A58" s="11" t="s">
        <v>57</v>
      </c>
      <c r="B58" s="14">
        <v>44183</v>
      </c>
      <c r="C58" s="17">
        <f t="shared" si="0"/>
        <v>5</v>
      </c>
      <c r="D58" s="17" t="str">
        <f>IFERROR(C58&amp;MID("thstndrdthstndrdth",MATCH(IF(MOD(C58,100)&gt;29,MOD(C58,10)+20,MOD(C58,100)),{0,1,2,3,4,21,22,23,24},1)*2-1,2),"-")</f>
        <v>5th</v>
      </c>
      <c r="E58" s="13"/>
      <c r="F58" s="11" t="str">
        <v>Surfers Paradise</v>
      </c>
      <c r="G58" s="12">
        <f t="shared" si="1"/>
        <v>20354</v>
      </c>
      <c r="H58" s="17" t="str">
        <f t="shared" si="2"/>
        <v>70th</v>
      </c>
    </row>
    <row r="59" spans="1:8" ht="20" customHeight="1" x14ac:dyDescent="0.15">
      <c r="A59" s="11" t="s">
        <v>58</v>
      </c>
      <c r="B59" s="14">
        <v>44224</v>
      </c>
      <c r="C59" s="17">
        <f t="shared" si="0"/>
        <v>5</v>
      </c>
      <c r="D59" s="17" t="str">
        <f>IFERROR(C59&amp;MID("thstndrdthstndrdth",MATCH(IF(MOD(C59,100)&gt;29,MOD(C59,10)+20,MOD(C59,100)),{0,1,2,3,4,21,22,23,24},1)*2-1,2),"-")</f>
        <v>5th</v>
      </c>
      <c r="E59" s="13"/>
      <c r="F59" s="11" t="str">
        <v>Surfers Sunrise</v>
      </c>
      <c r="G59" s="12">
        <f t="shared" si="1"/>
        <v>31793</v>
      </c>
      <c r="H59" s="17" t="str">
        <f t="shared" si="2"/>
        <v>39th</v>
      </c>
    </row>
    <row r="60" spans="1:8" ht="19" customHeight="1" x14ac:dyDescent="0.15">
      <c r="A60" s="11" t="s">
        <v>59</v>
      </c>
      <c r="B60" s="14">
        <v>44261</v>
      </c>
      <c r="C60" s="17">
        <f t="shared" si="0"/>
        <v>5</v>
      </c>
      <c r="D60" s="17" t="str">
        <f>IFERROR(C60&amp;MID("thstndrdthstndrdth",MATCH(IF(MOD(C60,100)&gt;29,MOD(C60,10)+20,MOD(C60,100)),{0,1,2,3,4,21,22,23,24},1)*2-1,2),"-")</f>
        <v>5th</v>
      </c>
      <c r="E60" s="13"/>
      <c r="F60" s="11" t="str">
        <v>Tenterfield</v>
      </c>
      <c r="G60" s="12">
        <f t="shared" si="1"/>
        <v>17127</v>
      </c>
      <c r="H60" s="17" t="str">
        <f t="shared" si="2"/>
        <v>79th</v>
      </c>
    </row>
    <row r="61" spans="1:8" ht="20" customHeight="1" x14ac:dyDescent="0.15">
      <c r="A61" s="11" t="s">
        <v>60</v>
      </c>
      <c r="B61" s="14">
        <v>44279</v>
      </c>
      <c r="C61" s="17">
        <f t="shared" si="0"/>
        <v>5</v>
      </c>
      <c r="D61" s="17" t="str">
        <f>IFERROR(C61&amp;MID("thstndrdthstndrdth",MATCH(IF(MOD(C61,100)&gt;29,MOD(C61,10)+20,MOD(C61,100)),{0,1,2,3,4,21,22,23,24},1)*2-1,2),"-")</f>
        <v>5th</v>
      </c>
      <c r="E61" s="13"/>
      <c r="F61" s="11" t="str">
        <v>The Granite Belt</v>
      </c>
      <c r="G61" s="12">
        <f t="shared" si="1"/>
        <v>44105</v>
      </c>
      <c r="H61" s="17" t="str">
        <f t="shared" si="2"/>
        <v>5th</v>
      </c>
    </row>
    <row r="62" spans="1:8" ht="19" customHeight="1" x14ac:dyDescent="0.15">
      <c r="A62" s="11" t="s">
        <v>61</v>
      </c>
      <c r="B62" s="14">
        <v>44353</v>
      </c>
      <c r="C62" s="17">
        <f t="shared" si="0"/>
        <v>5</v>
      </c>
      <c r="D62" s="17" t="str">
        <f>IFERROR(C62&amp;MID("thstndrdthstndrdth",MATCH(IF(MOD(C62,100)&gt;29,MOD(C62,10)+20,MOD(C62,100)),{0,1,2,3,4,21,22,23,24},1)*2-1,2),"-")</f>
        <v>5th</v>
      </c>
      <c r="E62" s="13"/>
      <c r="F62" s="11" t="str">
        <v>The Scenic Rim (Rotaract)</v>
      </c>
      <c r="G62" s="12">
        <f t="shared" si="1"/>
        <v>44353</v>
      </c>
      <c r="H62" s="17" t="str">
        <f t="shared" si="2"/>
        <v>5th</v>
      </c>
    </row>
    <row r="63" spans="1:8" ht="19" customHeight="1" x14ac:dyDescent="0.15">
      <c r="A63" s="11" t="s">
        <v>62</v>
      </c>
      <c r="B63" s="14">
        <v>45035</v>
      </c>
      <c r="C63" s="17">
        <f t="shared" si="0"/>
        <v>3</v>
      </c>
      <c r="D63" s="17" t="str">
        <f>IFERROR(C63&amp;MID("thstndrdthstndrdth",MATCH(IF(MOD(C63,100)&gt;29,MOD(C63,10)+20,MOD(C63,100)),{0,1,2,3,4,21,22,23,24},1)*2-1,2),"-")</f>
        <v>3rd</v>
      </c>
      <c r="E63" s="13"/>
      <c r="F63" s="11" t="str">
        <v>Upper Richmond</v>
      </c>
      <c r="G63" s="12">
        <f t="shared" si="1"/>
        <v>45035</v>
      </c>
      <c r="H63" s="17" t="str">
        <f t="shared" si="2"/>
        <v>3rd</v>
      </c>
    </row>
    <row r="64" spans="1:8" ht="20" customHeight="1" x14ac:dyDescent="0.15">
      <c r="A64" s="11" t="s">
        <v>63</v>
      </c>
      <c r="B64" s="14">
        <v>45110</v>
      </c>
      <c r="C64" s="17">
        <f t="shared" si="0"/>
        <v>2</v>
      </c>
      <c r="D64" s="17" t="str">
        <f>IFERROR(C64&amp;MID("thstndrdthstndrdth",MATCH(IF(MOD(C64,100)&gt;29,MOD(C64,10)+20,MOD(C64,100)),{0,1,2,3,4,21,22,23,24},1)*2-1,2),"-")</f>
        <v>2nd</v>
      </c>
      <c r="E64" s="13"/>
      <c r="F64" s="11" t="str">
        <v>Warwick</v>
      </c>
      <c r="G64" s="12">
        <f t="shared" si="1"/>
        <v>12007</v>
      </c>
      <c r="H64" s="17" t="str">
        <f t="shared" si="2"/>
        <v>93rd</v>
      </c>
    </row>
    <row r="65" spans="1:8" ht="19" customHeight="1" x14ac:dyDescent="0.15">
      <c r="A65" s="11" t="s">
        <v>2</v>
      </c>
      <c r="B65" s="14">
        <v>45462</v>
      </c>
      <c r="C65" s="17">
        <f t="shared" si="0"/>
        <v>2</v>
      </c>
      <c r="D65" s="17" t="str">
        <f>IFERROR(C65&amp;MID("thstndrdthstndrdth",MATCH(IF(MOD(C65,100)&gt;29,MOD(C65,10)+20,MOD(C65,100)),{0,1,2,3,4,21,22,23,24},1)*2-1,2),"-")</f>
        <v>2nd</v>
      </c>
      <c r="E65" s="13"/>
      <c r="F65" s="11" t="str">
        <v>Warwick Sunrise</v>
      </c>
      <c r="G65" s="12">
        <f t="shared" si="1"/>
        <v>36852</v>
      </c>
      <c r="H65" s="17" t="str">
        <f t="shared" si="2"/>
        <v>25th</v>
      </c>
    </row>
    <row r="66" spans="1:8" ht="19" customHeight="1" x14ac:dyDescent="0.15">
      <c r="A66" s="11" t="s">
        <v>3</v>
      </c>
      <c r="B66" s="14">
        <v>45800</v>
      </c>
      <c r="C66" s="17">
        <f t="shared" si="0"/>
        <v>1</v>
      </c>
      <c r="D66" s="17" t="str">
        <f>IFERROR(C66&amp;MID("thstndrdthstndrdth",MATCH(IF(MOD(C66,100)&gt;29,MOD(C66,10)+20,MOD(C66,100)),{0,1,2,3,4,21,22,23,24},1)*2-1,2),"-")</f>
        <v>1st</v>
      </c>
      <c r="E66" s="13"/>
      <c r="F66" s="11" t="str">
        <v>Yamba</v>
      </c>
      <c r="G66" s="12">
        <f t="shared" si="1"/>
        <v>30649</v>
      </c>
      <c r="H66" s="17" t="str">
        <f t="shared" si="2"/>
        <v>42nd</v>
      </c>
    </row>
  </sheetData>
  <mergeCells count="7">
    <mergeCell ref="A1:H1"/>
    <mergeCell ref="A3:H3"/>
    <mergeCell ref="A6:H6"/>
    <mergeCell ref="A7:D7"/>
    <mergeCell ref="F7:H7"/>
    <mergeCell ref="A5:H5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</dc:creator>
  <cp:lastModifiedBy>Gareth Hunt</cp:lastModifiedBy>
  <dcterms:created xsi:type="dcterms:W3CDTF">2025-07-13T04:05:13Z</dcterms:created>
  <dcterms:modified xsi:type="dcterms:W3CDTF">2025-07-13T04:48:07Z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2024-07-07T00:00:00Z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2025-07-13T00:00:00Z</vt:filetime>
  </property>
  <property fmtid="{D5CDD505-2E9C-101B-9397-08002B2CF9AE}" pid="5" name="Producer">
    <vt:lpwstr>Microsoft® Excel® for Microsoft 365</vt:lpwstr>
  </property>
</Properties>
</file>